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8082d254f1908ac/Applications Excel/"/>
    </mc:Choice>
  </mc:AlternateContent>
  <xr:revisionPtr revIDLastSave="0" documentId="8_{517B67C9-9B56-4616-92EF-E1DA9BEB2C33}" xr6:coauthVersionLast="47" xr6:coauthVersionMax="47" xr10:uidLastSave="{00000000-0000-0000-0000-000000000000}"/>
  <workbookProtection workbookAlgorithmName="SHA-512" workbookHashValue="Mz4Lcj4BAjZA0ZdVgcEwjUJsoFCvLuRhdd93zy/jOdLAElmocAAytZGUZ0I9rqYQecS0+lM3vsTGrYrjC2uPdw==" workbookSaltValue="TSi5FqFfIwmUiwYzn/oAQw==" workbookSpinCount="100000" lockStructure="1"/>
  <bookViews>
    <workbookView xWindow="28680" yWindow="-120" windowWidth="29040" windowHeight="15720" xr2:uid="{00AC0892-EF8D-46DF-8C14-628AB717FF42}"/>
  </bookViews>
  <sheets>
    <sheet name="Services privés" sheetId="4" r:id="rId1"/>
    <sheet name="Age départ retraite" sheetId="6" state="hidden" r:id="rId2"/>
    <sheet name="Liste" sheetId="5" state="hidden" r:id="rId3"/>
    <sheet name="Table indiciaire C1" sheetId="3" state="hidden" r:id="rId4"/>
    <sheet name="Feuil2" sheetId="2" state="hidden" r:id="rId5"/>
  </sheets>
  <definedNames>
    <definedName name="_xlnm.Print_Titles" localSheetId="0">'Services privés'!$13:$13</definedName>
    <definedName name="NOui_Non">Liste!$B$2:$B$3</definedName>
    <definedName name="_xlnm.Print_Area" localSheetId="0">'Services privés'!$A$1:$G$47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4" l="1"/>
  <c r="A24" i="4"/>
  <c r="A23" i="4"/>
  <c r="A22" i="4"/>
  <c r="A21" i="4"/>
  <c r="A20" i="4"/>
  <c r="A19" i="4"/>
  <c r="A18" i="4"/>
  <c r="A17" i="4"/>
  <c r="A16" i="4"/>
  <c r="A15" i="4"/>
  <c r="A14" i="4"/>
  <c r="F41" i="4"/>
  <c r="F40" i="4"/>
  <c r="F39" i="4"/>
  <c r="F38" i="4"/>
  <c r="G15" i="4"/>
  <c r="G16" i="4"/>
  <c r="G17" i="4"/>
  <c r="G18" i="4"/>
  <c r="G19" i="4"/>
  <c r="G20" i="4"/>
  <c r="G21" i="4"/>
  <c r="G22" i="4"/>
  <c r="G23" i="4"/>
  <c r="G24" i="4"/>
  <c r="G25" i="4"/>
  <c r="G14" i="4"/>
  <c r="A6" i="6"/>
  <c r="A7" i="6"/>
  <c r="A8" i="6"/>
  <c r="A9" i="6"/>
  <c r="A10" i="6"/>
  <c r="A11" i="6"/>
  <c r="A5" i="6"/>
  <c r="F42" i="4" l="1"/>
  <c r="G26" i="4"/>
  <c r="G28" i="4" s="1"/>
  <c r="G46" i="4" l="1"/>
  <c r="G38" i="4"/>
  <c r="G41" i="4"/>
  <c r="G40" i="4"/>
  <c r="G39" i="4"/>
  <c r="F6" i="3"/>
  <c r="G42" i="4" l="1"/>
  <c r="G44" i="4" s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B16" i="3"/>
  <c r="K5" i="3" l="1"/>
  <c r="K6" i="3"/>
  <c r="K7" i="3" s="1"/>
  <c r="J5" i="3" l="1"/>
  <c r="J6" i="3" l="1"/>
  <c r="J7" i="3" s="1"/>
</calcChain>
</file>

<file path=xl/sharedStrings.xml><?xml version="1.0" encoding="utf-8"?>
<sst xmlns="http://schemas.openxmlformats.org/spreadsheetml/2006/main" count="140" uniqueCount="80">
  <si>
    <t>Mois</t>
  </si>
  <si>
    <t>Nom Prénom de l'agent :</t>
  </si>
  <si>
    <t>Echelons</t>
  </si>
  <si>
    <t>1er échelon</t>
  </si>
  <si>
    <t>2e échelon</t>
  </si>
  <si>
    <t>3e échelon</t>
  </si>
  <si>
    <t>4e échelon</t>
  </si>
  <si>
    <t>5e échelon</t>
  </si>
  <si>
    <t>6e échelon</t>
  </si>
  <si>
    <t>7e échelon</t>
  </si>
  <si>
    <t>8e échelon</t>
  </si>
  <si>
    <t>9e échelon</t>
  </si>
  <si>
    <t>10e échelon</t>
  </si>
  <si>
    <t>11e échelon</t>
  </si>
  <si>
    <t>Services publics</t>
  </si>
  <si>
    <t>Services privés</t>
  </si>
  <si>
    <t>Années</t>
  </si>
  <si>
    <t>Reliquat année sur l'échelon</t>
  </si>
  <si>
    <t>Durée 
en années</t>
  </si>
  <si>
    <t>Echelon</t>
  </si>
  <si>
    <t>Reliquat ans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</si>
  <si>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</si>
  <si>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</si>
  <si>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</si>
  <si>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</si>
  <si>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</si>
  <si>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</si>
  <si>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</si>
  <si>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</si>
  <si>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</si>
  <si>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</si>
  <si>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</si>
  <si>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</si>
  <si>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</si>
  <si>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</si>
  <si>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15 ans</t>
  </si>
  <si>
    <t>16 ans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</si>
  <si>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</si>
  <si>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</si>
  <si>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</si>
  <si>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</si>
  <si>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</si>
  <si>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</si>
  <si>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</si>
  <si>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</si>
  <si>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25 ans</t>
  </si>
  <si>
    <t>26 ans</t>
  </si>
  <si>
    <t>27 ans</t>
  </si>
  <si>
    <t>28 ans</t>
  </si>
  <si>
    <t>29 ans</t>
  </si>
  <si>
    <t>Ancienneté de l'agent</t>
  </si>
  <si>
    <t>Oui</t>
  </si>
  <si>
    <t>Non</t>
  </si>
  <si>
    <t>Oui/Non</t>
  </si>
  <si>
    <t>ans</t>
  </si>
  <si>
    <t>mois</t>
  </si>
  <si>
    <t>Extrait loi de financement de la Sécutié sociale 2026</t>
  </si>
  <si>
    <t>Début</t>
  </si>
  <si>
    <t>Fin</t>
  </si>
  <si>
    <t>Cas de l'agent</t>
  </si>
  <si>
    <t>Date d'effet de la rupture conventionnelle :</t>
  </si>
  <si>
    <t>TBI</t>
  </si>
  <si>
    <t>IFSE</t>
  </si>
  <si>
    <t>CIA</t>
  </si>
  <si>
    <t>Particip PSC</t>
  </si>
  <si>
    <t xml:space="preserve">Autres </t>
  </si>
  <si>
    <t>Total</t>
  </si>
  <si>
    <t>Rémunération brute annuelle</t>
  </si>
  <si>
    <t>Rémunération brute mensuelle</t>
  </si>
  <si>
    <t>Rémunération brute de l'agent au cours de l'année civile précédente</t>
  </si>
  <si>
    <t>Montant</t>
  </si>
  <si>
    <t>Durée (ans)</t>
  </si>
  <si>
    <t>Montant minimum de l'indemnité spécifique de rupture conventionnelle</t>
  </si>
  <si>
    <r>
      <rPr>
        <b/>
        <sz val="10"/>
        <color theme="1"/>
        <rFont val="Segoe UI"/>
        <family val="2"/>
      </rPr>
      <t xml:space="preserve">Montant maximum de l'indemnité spécifique de rupture conventionnelle </t>
    </r>
    <r>
      <rPr>
        <sz val="10"/>
        <color theme="1"/>
        <rFont val="Segoe UI"/>
        <family val="2"/>
      </rPr>
      <t xml:space="preserve">
</t>
    </r>
    <r>
      <rPr>
        <sz val="9"/>
        <color theme="1"/>
        <rFont val="Segoe UI"/>
        <family val="2"/>
      </rPr>
      <t>(1/12 rémunération brute mensuelle par année d'ancienneté dans la limite de 24 ans d'ancienneté)</t>
    </r>
  </si>
  <si>
    <r>
      <t xml:space="preserve">Nombre d'années inférieur à 10 ans </t>
    </r>
    <r>
      <rPr>
        <sz val="9"/>
        <color theme="1"/>
        <rFont val="Segoe UI"/>
        <family val="2"/>
      </rPr>
      <t>(1/4 mois brut )</t>
    </r>
  </si>
  <si>
    <r>
      <t xml:space="preserve">Nombre d'années de 10 à 15 ans </t>
    </r>
    <r>
      <rPr>
        <sz val="9"/>
        <color theme="1"/>
        <rFont val="Segoe UI"/>
        <family val="2"/>
      </rPr>
      <t>(2/5 mois brut)</t>
    </r>
  </si>
  <si>
    <r>
      <t>Nombre d'années de 16 à 20 ans</t>
    </r>
    <r>
      <rPr>
        <sz val="9"/>
        <color theme="1"/>
        <rFont val="Segoe UI"/>
        <family val="2"/>
      </rPr>
      <t xml:space="preserve"> (1/2 mois brut)</t>
    </r>
  </si>
  <si>
    <r>
      <t xml:space="preserve">Nombre d'années de 21 à 24 ans </t>
    </r>
    <r>
      <rPr>
        <sz val="9"/>
        <color theme="1"/>
        <rFont val="Segoe UI"/>
        <family val="2"/>
      </rPr>
      <t>(3/5 mois brut)</t>
    </r>
  </si>
  <si>
    <r>
      <t xml:space="preserve">Durée de service effectifs accomplis dans la fonction publique 
</t>
    </r>
    <r>
      <rPr>
        <sz val="9"/>
        <color theme="1"/>
        <rFont val="Segoe UI"/>
        <family val="2"/>
      </rPr>
      <t>(en nombre d'années complètes)</t>
    </r>
  </si>
  <si>
    <t>Montant de l'indemnité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</si>
</sst>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h]:mm"/>
    <numFmt numFmtId="165" formatCode="#,##0.00\ &quot;€&quot;"/>
    <numFmt numFmtId="167" formatCode="0&quot; ans&quot;"/>
    <numFmt numFmtId="170" formatCode="mmmm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rgb="FFFF0000"/>
      <name val="Segoe UI"/>
      <family val="2"/>
    </font>
    <font>
      <b/>
      <sz val="10"/>
      <color theme="0"/>
      <name val="Segoe UI"/>
      <family val="2"/>
    </font>
    <font>
      <sz val="10"/>
      <name val="Segoe UI"/>
      <family val="2"/>
    </font>
    <font>
      <b/>
      <sz val="14"/>
      <color rgb="FFE84130"/>
      <name val="Segoe UI"/>
      <family val="2"/>
    </font>
    <font>
      <sz val="9"/>
      <color theme="1"/>
      <name val="Segoe UI"/>
      <family val="2"/>
    </font>
    <font>
      <b/>
      <sz val="11"/>
      <color theme="3"/>
      <name val="Segoe UI"/>
      <family val="2"/>
    </font>
    <font>
      <sz val="9.5"/>
      <color theme="1"/>
      <name val="Segoe UI"/>
      <family val="2"/>
    </font>
    <font>
      <sz val="14"/>
      <color theme="1"/>
      <name val="Segoe UI"/>
      <family val="2"/>
    </font>
    <font>
      <b/>
      <sz val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rgb="FFF3F3FF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9" fontId="0" fillId="0" borderId="0" xfId="1" applyFont="1"/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 applyProtection="1">
      <alignment horizontal="center" vertical="center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9" fontId="5" fillId="0" borderId="0" xfId="1" applyFont="1" applyAlignment="1" applyProtection="1">
      <alignment horizontal="center" vertical="center"/>
      <protection hidden="1"/>
    </xf>
    <xf numFmtId="1" fontId="5" fillId="4" borderId="0" xfId="1" applyNumberFormat="1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1" fontId="5" fillId="0" borderId="0" xfId="1" applyNumberFormat="1" applyFont="1" applyAlignment="1" applyProtection="1">
      <alignment horizontal="center" vertical="center"/>
      <protection hidden="1"/>
    </xf>
    <xf numFmtId="9" fontId="8" fillId="3" borderId="2" xfId="1" applyFont="1" applyFill="1" applyBorder="1" applyAlignment="1" applyProtection="1">
      <alignment horizontal="right" vertical="center" indent="1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14" fontId="7" fillId="0" borderId="0" xfId="0" applyNumberFormat="1" applyFont="1" applyAlignment="1" applyProtection="1">
      <alignment horizontal="left" vertic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5" fillId="0" borderId="0" xfId="0" applyFont="1"/>
    <xf numFmtId="14" fontId="9" fillId="7" borderId="3" xfId="0" applyNumberFormat="1" applyFont="1" applyFill="1" applyBorder="1" applyAlignment="1" applyProtection="1">
      <alignment horizontal="center" vertical="center"/>
      <protection hidden="1"/>
    </xf>
    <xf numFmtId="14" fontId="9" fillId="7" borderId="4" xfId="0" applyNumberFormat="1" applyFont="1" applyFill="1" applyBorder="1" applyAlignment="1" applyProtection="1">
      <alignment horizontal="center" vertical="center"/>
      <protection hidden="1"/>
    </xf>
    <xf numFmtId="1" fontId="9" fillId="7" borderId="4" xfId="0" applyNumberFormat="1" applyFont="1" applyFill="1" applyBorder="1" applyAlignment="1" applyProtection="1">
      <alignment horizontal="center" vertical="center"/>
      <protection hidden="1"/>
    </xf>
    <xf numFmtId="1" fontId="9" fillId="7" borderId="4" xfId="0" applyNumberFormat="1" applyFont="1" applyFill="1" applyBorder="1" applyAlignment="1" applyProtection="1">
      <alignment horizontal="center" vertical="center" wrapText="1"/>
      <protection hidden="1"/>
    </xf>
    <xf numFmtId="14" fontId="6" fillId="0" borderId="0" xfId="0" applyNumberFormat="1" applyFont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14" fontId="6" fillId="0" borderId="0" xfId="0" applyNumberFormat="1" applyFont="1" applyAlignment="1" applyProtection="1">
      <alignment horizontal="right" vertical="center" indent="2"/>
      <protection hidden="1"/>
    </xf>
    <xf numFmtId="14" fontId="6" fillId="0" borderId="0" xfId="0" applyNumberFormat="1" applyFont="1" applyAlignment="1" applyProtection="1">
      <alignment horizontal="right" vertical="center" indent="2"/>
      <protection hidden="1"/>
    </xf>
    <xf numFmtId="165" fontId="8" fillId="3" borderId="2" xfId="1" applyNumberFormat="1" applyFont="1" applyFill="1" applyBorder="1" applyAlignment="1" applyProtection="1">
      <alignment horizontal="right" vertical="center" indent="1"/>
      <protection hidden="1"/>
    </xf>
    <xf numFmtId="14" fontId="5" fillId="0" borderId="0" xfId="0" applyNumberFormat="1" applyFont="1" applyAlignment="1" applyProtection="1">
      <alignment horizontal="center" vertical="center" wrapText="1"/>
      <protection hidden="1"/>
    </xf>
    <xf numFmtId="14" fontId="5" fillId="0" borderId="0" xfId="0" applyNumberFormat="1" applyFont="1" applyAlignment="1" applyProtection="1">
      <alignment horizontal="left" vertical="center" wrapText="1" indent="3"/>
      <protection hidden="1"/>
    </xf>
    <xf numFmtId="165" fontId="5" fillId="0" borderId="0" xfId="0" applyNumberFormat="1" applyFont="1" applyFill="1" applyAlignment="1" applyProtection="1">
      <alignment horizontal="center" vertical="center"/>
      <protection hidden="1"/>
    </xf>
    <xf numFmtId="14" fontId="7" fillId="0" borderId="0" xfId="0" applyNumberFormat="1" applyFont="1" applyAlignment="1" applyProtection="1">
      <alignment horizontal="left" vertical="center" indent="3"/>
      <protection hidden="1"/>
    </xf>
    <xf numFmtId="167" fontId="7" fillId="0" borderId="0" xfId="0" applyNumberFormat="1" applyFont="1" applyFill="1" applyAlignment="1" applyProtection="1">
      <alignment horizontal="center" vertical="center"/>
      <protection hidden="1"/>
    </xf>
    <xf numFmtId="14" fontId="7" fillId="0" borderId="0" xfId="0" applyNumberFormat="1" applyFont="1" applyAlignment="1" applyProtection="1">
      <alignment horizontal="center" vertical="center"/>
      <protection hidden="1"/>
    </xf>
    <xf numFmtId="14" fontId="9" fillId="7" borderId="6" xfId="0" applyNumberFormat="1" applyFont="1" applyFill="1" applyBorder="1" applyAlignment="1" applyProtection="1">
      <alignment horizontal="center" vertical="center"/>
      <protection hidden="1"/>
    </xf>
    <xf numFmtId="1" fontId="9" fillId="7" borderId="6" xfId="0" applyNumberFormat="1" applyFont="1" applyFill="1" applyBorder="1" applyAlignment="1" applyProtection="1">
      <alignment horizontal="center" vertical="center"/>
      <protection hidden="1"/>
    </xf>
    <xf numFmtId="1" fontId="9" fillId="7" borderId="9" xfId="0" applyNumberFormat="1" applyFont="1" applyFill="1" applyBorder="1" applyAlignment="1" applyProtection="1">
      <alignment horizontal="center" vertical="center"/>
      <protection hidden="1"/>
    </xf>
    <xf numFmtId="1" fontId="9" fillId="7" borderId="8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6" xfId="0" applyNumberFormat="1" applyFont="1" applyFill="1" applyBorder="1" applyAlignment="1" applyProtection="1">
      <alignment horizontal="center" vertical="center"/>
      <protection hidden="1"/>
    </xf>
    <xf numFmtId="165" fontId="5" fillId="0" borderId="10" xfId="0" applyNumberFormat="1" applyFont="1" applyFill="1" applyBorder="1" applyAlignment="1" applyProtection="1">
      <alignment horizontal="center" vertical="center"/>
      <protection hidden="1"/>
    </xf>
    <xf numFmtId="167" fontId="7" fillId="0" borderId="11" xfId="0" applyNumberFormat="1" applyFont="1" applyFill="1" applyBorder="1" applyAlignment="1" applyProtection="1">
      <alignment horizontal="center" vertical="center"/>
      <protection hidden="1"/>
    </xf>
    <xf numFmtId="14" fontId="7" fillId="0" borderId="19" xfId="0" applyNumberFormat="1" applyFont="1" applyBorder="1" applyAlignment="1" applyProtection="1">
      <alignment horizontal="center" vertical="center"/>
      <protection hidden="1"/>
    </xf>
    <xf numFmtId="14" fontId="7" fillId="0" borderId="20" xfId="0" applyNumberFormat="1" applyFont="1" applyBorder="1" applyAlignment="1" applyProtection="1">
      <alignment horizontal="center" vertical="center"/>
      <protection hidden="1"/>
    </xf>
    <xf numFmtId="14" fontId="7" fillId="0" borderId="21" xfId="0" applyNumberFormat="1" applyFont="1" applyBorder="1" applyAlignment="1" applyProtection="1">
      <alignment horizontal="center" vertical="center"/>
      <protection hidden="1"/>
    </xf>
    <xf numFmtId="14" fontId="5" fillId="0" borderId="12" xfId="0" applyNumberFormat="1" applyFont="1" applyBorder="1" applyAlignment="1" applyProtection="1">
      <alignment horizontal="left" vertical="center" indent="3"/>
      <protection hidden="1"/>
    </xf>
    <xf numFmtId="14" fontId="5" fillId="0" borderId="13" xfId="0" applyNumberFormat="1" applyFont="1" applyBorder="1" applyAlignment="1" applyProtection="1">
      <alignment horizontal="left" vertical="center" indent="3"/>
      <protection hidden="1"/>
    </xf>
    <xf numFmtId="14" fontId="5" fillId="0" borderId="14" xfId="0" applyNumberFormat="1" applyFont="1" applyBorder="1" applyAlignment="1" applyProtection="1">
      <alignment horizontal="left" vertical="center" indent="3"/>
      <protection hidden="1"/>
    </xf>
    <xf numFmtId="14" fontId="5" fillId="0" borderId="7" xfId="0" applyNumberFormat="1" applyFont="1" applyBorder="1" applyAlignment="1" applyProtection="1">
      <alignment horizontal="left" vertical="center" indent="3"/>
      <protection hidden="1"/>
    </xf>
    <xf numFmtId="14" fontId="5" fillId="0" borderId="0" xfId="0" applyNumberFormat="1" applyFont="1" applyBorder="1" applyAlignment="1" applyProtection="1">
      <alignment horizontal="left" vertical="center" indent="3"/>
      <protection hidden="1"/>
    </xf>
    <xf numFmtId="14" fontId="5" fillId="0" borderId="15" xfId="0" applyNumberFormat="1" applyFont="1" applyBorder="1" applyAlignment="1" applyProtection="1">
      <alignment horizontal="left" vertical="center" indent="3"/>
      <protection hidden="1"/>
    </xf>
    <xf numFmtId="14" fontId="5" fillId="0" borderId="16" xfId="0" applyNumberFormat="1" applyFont="1" applyBorder="1" applyAlignment="1" applyProtection="1">
      <alignment horizontal="left" vertical="center" indent="3"/>
      <protection hidden="1"/>
    </xf>
    <xf numFmtId="14" fontId="5" fillId="0" borderId="17" xfId="0" applyNumberFormat="1" applyFont="1" applyBorder="1" applyAlignment="1" applyProtection="1">
      <alignment horizontal="left" vertical="center" indent="3"/>
      <protection hidden="1"/>
    </xf>
    <xf numFmtId="14" fontId="5" fillId="0" borderId="18" xfId="0" applyNumberFormat="1" applyFont="1" applyBorder="1" applyAlignment="1" applyProtection="1">
      <alignment horizontal="left" vertical="center" indent="3"/>
      <protection hidden="1"/>
    </xf>
    <xf numFmtId="165" fontId="7" fillId="0" borderId="11" xfId="0" applyNumberFormat="1" applyFont="1" applyFill="1" applyBorder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14" fontId="7" fillId="0" borderId="0" xfId="0" applyNumberFormat="1" applyFont="1" applyAlignment="1" applyProtection="1">
      <alignment horizontal="center" vertical="center"/>
      <protection hidden="1"/>
    </xf>
    <xf numFmtId="165" fontId="8" fillId="5" borderId="22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70" fontId="14" fillId="6" borderId="5" xfId="0" applyNumberFormat="1" applyFont="1" applyFill="1" applyBorder="1" applyAlignment="1" applyProtection="1">
      <alignment horizontal="center" vertical="center"/>
      <protection hidden="1"/>
    </xf>
    <xf numFmtId="165" fontId="14" fillId="6" borderId="5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justify" vertical="center"/>
      <protection hidden="1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vertical="center"/>
      <protection hidden="1"/>
    </xf>
    <xf numFmtId="1" fontId="5" fillId="3" borderId="0" xfId="0" applyNumberFormat="1" applyFont="1" applyFill="1" applyAlignment="1" applyProtection="1">
      <alignment horizontal="center" vertical="center"/>
      <protection locked="0" hidden="1"/>
    </xf>
    <xf numFmtId="14" fontId="5" fillId="3" borderId="0" xfId="0" applyNumberFormat="1" applyFont="1" applyFill="1" applyAlignment="1" applyProtection="1">
      <alignment horizontal="center" vertical="center"/>
      <protection locked="0" hidden="1"/>
    </xf>
    <xf numFmtId="165" fontId="14" fillId="6" borderId="5" xfId="0" applyNumberFormat="1" applyFont="1" applyFill="1" applyBorder="1" applyAlignment="1" applyProtection="1">
      <alignment horizontal="center" vertical="center"/>
      <protection locked="0" hidden="1"/>
    </xf>
    <xf numFmtId="167" fontId="8" fillId="5" borderId="1" xfId="0" applyNumberFormat="1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Pourcentage" xfId="1" builtinId="5"/>
  </cellStyles>
  <dxfs count="10">
    <dxf>
      <font>
        <color theme="1"/>
      </font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3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576809</xdr:colOff>
      <xdr:row>4</xdr:row>
      <xdr:rowOff>136152</xdr:rowOff>
    </xdr:to>
    <xdr:pic>
      <xdr:nvPicPr>
        <xdr:cNvPr id="3" name="Graphique 2">
          <a:extLst>
            <a:ext uri="{FF2B5EF4-FFF2-40B4-BE49-F238E27FC236}">
              <a16:creationId xmlns:a16="http://schemas.microsoft.com/office/drawing/2014/main" id="{793E0616-61DB-4EFF-9817-19F90F5A5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13014" t="17613" b="1"/>
        <a:stretch>
          <a:fillRect/>
        </a:stretch>
      </xdr:blipFill>
      <xdr:spPr>
        <a:xfrm>
          <a:off x="0" y="0"/>
          <a:ext cx="1662659" cy="1164852"/>
        </a:xfrm>
        <a:prstGeom prst="rect">
          <a:avLst/>
        </a:prstGeom>
      </xdr:spPr>
    </xdr:pic>
    <xdr:clientData/>
  </xdr:twoCellAnchor>
  <xdr:twoCellAnchor>
    <xdr:from>
      <xdr:col>2</xdr:col>
      <xdr:colOff>9526</xdr:colOff>
      <xdr:row>0</xdr:row>
      <xdr:rowOff>0</xdr:rowOff>
    </xdr:from>
    <xdr:to>
      <xdr:col>6</xdr:col>
      <xdr:colOff>848591</xdr:colOff>
      <xdr:row>3</xdr:row>
      <xdr:rowOff>138545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EA456D9-18FB-4EB9-8D4C-241787C42A6A}"/>
            </a:ext>
          </a:extLst>
        </xdr:cNvPr>
        <xdr:cNvSpPr txBox="1"/>
      </xdr:nvSpPr>
      <xdr:spPr>
        <a:xfrm>
          <a:off x="2079049" y="0"/>
          <a:ext cx="4268065" cy="9178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FR" sz="2400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Simulateur Indemnité</a:t>
          </a:r>
          <a:r>
            <a:rPr lang="fr-FR" sz="2400" baseline="0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br>
            <a:rPr lang="fr-FR" sz="2400" baseline="0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</a:br>
          <a:r>
            <a:rPr lang="fr-FR" sz="2400" baseline="0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de </a:t>
          </a:r>
          <a:r>
            <a:rPr lang="fr-FR" sz="2400">
              <a:solidFill>
                <a:schemeClr val="tx1"/>
              </a:solidFill>
              <a:latin typeface="Segoe UI" panose="020B0502040204020203" pitchFamily="34" charset="0"/>
              <a:cs typeface="Segoe UI" panose="020B0502040204020203" pitchFamily="34" charset="0"/>
            </a:rPr>
            <a:t>rupture conventionnelle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4FAACE-0147-400E-AB44-CEE1F5D61DA8}" name="Tableau2" displayName="Tableau2" ref="A4:E11" totalsRowShown="0" headerRowDxfId="9" dataDxfId="8">
  <autoFilter ref="A4:E11" xr:uid="{E34FAACE-0147-400E-AB44-CEE1F5D61DA8}"/>
  <tableColumns count="5">
    <tableColumn id="1" xr3:uid="{E6498964-7CAD-47A8-B1CA-B9AF4A3E56D2}" name="Cas de l'agent" dataDxfId="7">
      <calculatedColumnFormula>IF(AND(Date_naissance&gt;=B5,Date_naissance&lt;=C5),"Oui","")</calculatedColumnFormula>
    </tableColumn>
    <tableColumn id="2" xr3:uid="{54350C35-B8E8-48F7-9424-E88E7DC3DF6A}" name="Début" dataDxfId="6"/>
    <tableColumn id="3" xr3:uid="{B01A25FA-905E-46CC-9A6B-C476D2873D29}" name="Fin" dataDxfId="5"/>
    <tableColumn id="4" xr3:uid="{97BACBE9-4143-4E42-A6E3-896970F8177F}" name="ans" dataDxfId="4"/>
    <tableColumn id="5" xr3:uid="{753F1582-49EA-4BFF-A647-943D7547DB9B}" name="mois" dataDxfId="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2819C4-94BB-442C-904D-20B16A6F4B3B}" name="Tableau1" displayName="Tableau1" ref="B1:B3" totalsRowShown="0">
  <autoFilter ref="B1:B3" xr:uid="{092819C4-94BB-442C-904D-20B16A6F4B3B}"/>
  <tableColumns count="1">
    <tableColumn id="1" xr3:uid="{5D2BBB9A-8C6F-4889-A3EA-9BF0A29FB2A9}" name="Oui/No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CDG43">
  <a:themeElements>
    <a:clrScheme name="Personnalisé 2">
      <a:dk1>
        <a:srgbClr val="3C2878"/>
      </a:dk1>
      <a:lt1>
        <a:sysClr val="window" lastClr="FFFFFF"/>
      </a:lt1>
      <a:dk2>
        <a:srgbClr val="E84130"/>
      </a:dk2>
      <a:lt2>
        <a:srgbClr val="7F7E7E"/>
      </a:lt2>
      <a:accent1>
        <a:srgbClr val="F2B92C"/>
      </a:accent1>
      <a:accent2>
        <a:srgbClr val="1EB0AC"/>
      </a:accent2>
      <a:accent3>
        <a:srgbClr val="A2C73A"/>
      </a:accent3>
      <a:accent4>
        <a:srgbClr val="F2B92C"/>
      </a:accent4>
      <a:accent5>
        <a:srgbClr val="3C2878"/>
      </a:accent5>
      <a:accent6>
        <a:srgbClr val="E84130"/>
      </a:accent6>
      <a:hlink>
        <a:srgbClr val="3C2878"/>
      </a:hlink>
      <a:folHlink>
        <a:srgbClr val="E841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3E81-F7A5-415D-99E1-31E323FD54F8}">
  <sheetPr codeName="Feuil4">
    <tabColor rgb="FF00B0F0"/>
  </sheetPr>
  <dimension ref="A2:S54"/>
  <sheetViews>
    <sheetView showGridLines="0" showRowColHeaders="0" showZeros="0" tabSelected="1" topLeftCell="A4" zoomScale="110" zoomScaleNormal="110" workbookViewId="0">
      <selection activeCell="E6" sqref="E6:G6"/>
    </sheetView>
  </sheetViews>
  <sheetFormatPr baseColWidth="10" defaultColWidth="11.5703125" defaultRowHeight="20.45" customHeight="1" x14ac:dyDescent="0.25"/>
  <cols>
    <col min="1" max="1" width="16.28515625" style="9" customWidth="1"/>
    <col min="2" max="2" width="12.85546875" style="9" customWidth="1"/>
    <col min="3" max="5" width="12.85546875" style="10" customWidth="1"/>
    <col min="6" max="6" width="12.85546875" style="11" customWidth="1"/>
    <col min="7" max="7" width="14.7109375" style="11" customWidth="1"/>
    <col min="8" max="8" width="12.85546875" style="12" customWidth="1"/>
    <col min="9" max="10" width="9.28515625" style="15" hidden="1" customWidth="1"/>
    <col min="11" max="11" width="7.7109375" style="11" customWidth="1"/>
    <col min="12" max="12" width="7.7109375" style="11" hidden="1" customWidth="1"/>
    <col min="13" max="14" width="7.7109375" style="11" customWidth="1"/>
    <col min="15" max="15" width="4.28515625" style="21" customWidth="1"/>
    <col min="16" max="16" width="33.85546875" style="17" customWidth="1"/>
    <col min="17" max="17" width="11.5703125" style="11" customWidth="1"/>
    <col min="18" max="16384" width="11.5703125" style="11"/>
  </cols>
  <sheetData>
    <row r="2" spans="1:19" ht="20.45" customHeight="1" x14ac:dyDescent="0.25">
      <c r="I2" s="13"/>
      <c r="J2" s="13"/>
      <c r="L2" s="14"/>
    </row>
    <row r="6" spans="1:19" ht="20.45" customHeight="1" x14ac:dyDescent="0.25">
      <c r="A6" s="32" t="s">
        <v>1</v>
      </c>
      <c r="B6" s="32"/>
      <c r="C6" s="32"/>
      <c r="D6" s="32"/>
      <c r="E6" s="71"/>
      <c r="F6" s="71"/>
      <c r="G6" s="71"/>
    </row>
    <row r="7" spans="1:19" ht="7.5" customHeight="1" x14ac:dyDescent="0.25">
      <c r="A7" s="33"/>
      <c r="B7" s="33"/>
      <c r="C7" s="33"/>
      <c r="D7" s="33"/>
      <c r="F7" s="10"/>
      <c r="G7" s="10"/>
    </row>
    <row r="8" spans="1:19" ht="20.45" customHeight="1" x14ac:dyDescent="0.25">
      <c r="A8" s="32" t="s">
        <v>60</v>
      </c>
      <c r="B8" s="32"/>
      <c r="C8" s="32"/>
      <c r="D8" s="32"/>
      <c r="E8" s="72"/>
      <c r="F8" s="72"/>
      <c r="G8" s="72"/>
    </row>
    <row r="9" spans="1:19" ht="7.5" customHeight="1" x14ac:dyDescent="0.25"/>
    <row r="10" spans="1:19" ht="16.5" customHeight="1" x14ac:dyDescent="0.25">
      <c r="A10" s="30"/>
      <c r="B10" s="30"/>
      <c r="C10" s="30"/>
      <c r="D10" s="30"/>
      <c r="E10" s="30"/>
      <c r="F10" s="30"/>
      <c r="G10" s="30"/>
      <c r="O10" s="30"/>
      <c r="P10" s="30"/>
      <c r="Q10" s="30"/>
      <c r="R10" s="30"/>
      <c r="S10" s="30"/>
    </row>
    <row r="11" spans="1:19" ht="20.45" customHeight="1" x14ac:dyDescent="0.25">
      <c r="A11" s="64" t="s">
        <v>69</v>
      </c>
    </row>
    <row r="12" spans="1:19" ht="9" customHeight="1" x14ac:dyDescent="0.25"/>
    <row r="13" spans="1:19" ht="20.45" customHeight="1" x14ac:dyDescent="0.25">
      <c r="A13" s="26" t="s">
        <v>0</v>
      </c>
      <c r="B13" s="27" t="s">
        <v>61</v>
      </c>
      <c r="C13" s="28" t="s">
        <v>62</v>
      </c>
      <c r="D13" s="28" t="s">
        <v>63</v>
      </c>
      <c r="E13" s="28" t="s">
        <v>64</v>
      </c>
      <c r="F13" s="29" t="s">
        <v>65</v>
      </c>
      <c r="G13" s="29" t="s">
        <v>66</v>
      </c>
      <c r="H13" s="11"/>
      <c r="I13" s="11"/>
      <c r="J13" s="11"/>
      <c r="O13" s="11"/>
      <c r="P13" s="11"/>
    </row>
    <row r="14" spans="1:19" ht="16.5" customHeight="1" x14ac:dyDescent="0.25">
      <c r="A14" s="65" t="str">
        <f>IF($E$8="","",DATE(YEAR($E$8)-1,1,1))</f>
        <v/>
      </c>
      <c r="B14" s="73"/>
      <c r="C14" s="73"/>
      <c r="D14" s="73"/>
      <c r="E14" s="73"/>
      <c r="F14" s="73"/>
      <c r="G14" s="66">
        <f>SUM(B14:F14)</f>
        <v>0</v>
      </c>
      <c r="H14" s="11"/>
      <c r="I14" s="11"/>
      <c r="J14" s="11"/>
      <c r="O14" s="11"/>
      <c r="P14" s="11"/>
    </row>
    <row r="15" spans="1:19" ht="16.5" customHeight="1" x14ac:dyDescent="0.25">
      <c r="A15" s="65" t="str">
        <f>IF($E$8="","",DATE(YEAR($E$8)-1,2,1))</f>
        <v/>
      </c>
      <c r="B15" s="73"/>
      <c r="C15" s="73"/>
      <c r="D15" s="73"/>
      <c r="E15" s="73"/>
      <c r="F15" s="73"/>
      <c r="G15" s="66">
        <f t="shared" ref="G15:G25" si="0">SUM(B15:F15)</f>
        <v>0</v>
      </c>
      <c r="H15" s="11"/>
      <c r="I15" s="11"/>
      <c r="J15" s="11"/>
      <c r="O15" s="11"/>
      <c r="P15" s="11"/>
    </row>
    <row r="16" spans="1:19" ht="16.5" customHeight="1" x14ac:dyDescent="0.25">
      <c r="A16" s="65" t="str">
        <f>IF($E$8="","",DATE(YEAR($E$8)-1,3,1))</f>
        <v/>
      </c>
      <c r="B16" s="73"/>
      <c r="C16" s="73"/>
      <c r="D16" s="73"/>
      <c r="E16" s="73"/>
      <c r="F16" s="73"/>
      <c r="G16" s="66">
        <f t="shared" si="0"/>
        <v>0</v>
      </c>
      <c r="H16" s="11"/>
      <c r="I16" s="11"/>
      <c r="J16" s="11"/>
      <c r="O16" s="11"/>
      <c r="P16" s="11"/>
    </row>
    <row r="17" spans="1:16" ht="16.5" customHeight="1" x14ac:dyDescent="0.25">
      <c r="A17" s="65" t="str">
        <f>IF($E$8="","",DATE(YEAR($E$8)-1,4,1))</f>
        <v/>
      </c>
      <c r="B17" s="73"/>
      <c r="C17" s="73"/>
      <c r="D17" s="73"/>
      <c r="E17" s="73"/>
      <c r="F17" s="73"/>
      <c r="G17" s="66">
        <f t="shared" si="0"/>
        <v>0</v>
      </c>
      <c r="H17" s="11"/>
      <c r="I17" s="11"/>
      <c r="J17" s="11"/>
      <c r="O17" s="11"/>
      <c r="P17" s="11"/>
    </row>
    <row r="18" spans="1:16" ht="16.5" customHeight="1" x14ac:dyDescent="0.25">
      <c r="A18" s="65" t="str">
        <f>IF($E$8="","",DATE(YEAR($E$8)-1,5,1))</f>
        <v/>
      </c>
      <c r="B18" s="73"/>
      <c r="C18" s="73"/>
      <c r="D18" s="73"/>
      <c r="E18" s="73"/>
      <c r="F18" s="73"/>
      <c r="G18" s="66">
        <f t="shared" si="0"/>
        <v>0</v>
      </c>
      <c r="H18" s="11"/>
      <c r="I18" s="11"/>
      <c r="J18" s="11"/>
      <c r="O18" s="11"/>
      <c r="P18" s="11"/>
    </row>
    <row r="19" spans="1:16" ht="16.5" customHeight="1" x14ac:dyDescent="0.25">
      <c r="A19" s="65" t="str">
        <f>IF($E$8="","",DATE(YEAR($E$8)-1,6,1))</f>
        <v/>
      </c>
      <c r="B19" s="73"/>
      <c r="C19" s="73"/>
      <c r="D19" s="73"/>
      <c r="E19" s="73"/>
      <c r="F19" s="73"/>
      <c r="G19" s="66">
        <f t="shared" si="0"/>
        <v>0</v>
      </c>
      <c r="H19" s="11"/>
      <c r="I19" s="11"/>
      <c r="J19" s="11"/>
      <c r="O19" s="11"/>
      <c r="P19" s="11"/>
    </row>
    <row r="20" spans="1:16" ht="16.5" customHeight="1" x14ac:dyDescent="0.25">
      <c r="A20" s="65" t="str">
        <f>IF($E$8="","",DATE(YEAR($E$8)-1,7,1))</f>
        <v/>
      </c>
      <c r="B20" s="73"/>
      <c r="C20" s="73"/>
      <c r="D20" s="73"/>
      <c r="E20" s="73"/>
      <c r="F20" s="73"/>
      <c r="G20" s="66">
        <f t="shared" si="0"/>
        <v>0</v>
      </c>
      <c r="H20" s="11"/>
      <c r="I20" s="11"/>
      <c r="J20" s="11"/>
      <c r="O20" s="11"/>
      <c r="P20" s="11"/>
    </row>
    <row r="21" spans="1:16" ht="16.5" customHeight="1" x14ac:dyDescent="0.25">
      <c r="A21" s="65" t="str">
        <f>IF(E8="","",DATE(YEAR($E$8)-1,8,1))</f>
        <v/>
      </c>
      <c r="B21" s="73"/>
      <c r="C21" s="73"/>
      <c r="D21" s="73"/>
      <c r="E21" s="73"/>
      <c r="F21" s="73"/>
      <c r="G21" s="66">
        <f t="shared" si="0"/>
        <v>0</v>
      </c>
      <c r="H21" s="11"/>
      <c r="I21" s="11"/>
      <c r="J21" s="11"/>
      <c r="O21" s="11"/>
      <c r="P21" s="11"/>
    </row>
    <row r="22" spans="1:16" ht="16.5" customHeight="1" x14ac:dyDescent="0.25">
      <c r="A22" s="65" t="str">
        <f>IF($E$8="","",DATE(YEAR($E$8)-1,9,1))</f>
        <v/>
      </c>
      <c r="B22" s="73"/>
      <c r="C22" s="73"/>
      <c r="D22" s="73"/>
      <c r="E22" s="73"/>
      <c r="F22" s="73"/>
      <c r="G22" s="66">
        <f t="shared" si="0"/>
        <v>0</v>
      </c>
      <c r="H22" s="11"/>
      <c r="I22" s="11"/>
      <c r="J22" s="11"/>
      <c r="O22" s="11"/>
      <c r="P22" s="11"/>
    </row>
    <row r="23" spans="1:16" ht="16.5" customHeight="1" x14ac:dyDescent="0.25">
      <c r="A23" s="65" t="str">
        <f>IF($E$8="","",DATE(YEAR($E$8)-1,10,1))</f>
        <v/>
      </c>
      <c r="B23" s="73"/>
      <c r="C23" s="73"/>
      <c r="D23" s="73"/>
      <c r="E23" s="73"/>
      <c r="F23" s="73"/>
      <c r="G23" s="66">
        <f t="shared" si="0"/>
        <v>0</v>
      </c>
      <c r="H23" s="11"/>
      <c r="I23" s="11"/>
      <c r="J23" s="11"/>
      <c r="O23" s="11"/>
      <c r="P23" s="11"/>
    </row>
    <row r="24" spans="1:16" ht="16.5" customHeight="1" x14ac:dyDescent="0.25">
      <c r="A24" s="65" t="str">
        <f>IF($E$8="","",DATE(YEAR($E$8)-1,11,1))</f>
        <v/>
      </c>
      <c r="B24" s="73"/>
      <c r="C24" s="73"/>
      <c r="D24" s="73"/>
      <c r="E24" s="73"/>
      <c r="F24" s="73"/>
      <c r="G24" s="66">
        <f t="shared" si="0"/>
        <v>0</v>
      </c>
      <c r="H24" s="11"/>
      <c r="I24" s="11"/>
      <c r="J24" s="11"/>
      <c r="O24" s="11"/>
      <c r="P24" s="11"/>
    </row>
    <row r="25" spans="1:16" ht="16.5" customHeight="1" x14ac:dyDescent="0.25">
      <c r="A25" s="65" t="str">
        <f>IF(E8="","",DATE(YEAR($E$8)-1,12,1))</f>
        <v/>
      </c>
      <c r="B25" s="73"/>
      <c r="C25" s="73"/>
      <c r="D25" s="73"/>
      <c r="E25" s="73"/>
      <c r="F25" s="73"/>
      <c r="G25" s="66">
        <f t="shared" si="0"/>
        <v>0</v>
      </c>
      <c r="H25" s="11"/>
      <c r="I25" s="11"/>
      <c r="J25" s="11"/>
      <c r="O25" s="11"/>
      <c r="P25" s="11"/>
    </row>
    <row r="26" spans="1:16" ht="17.25" customHeight="1" x14ac:dyDescent="0.25">
      <c r="A26" s="16"/>
      <c r="B26" s="16"/>
      <c r="C26" s="16"/>
      <c r="D26" s="16"/>
      <c r="E26" s="16"/>
      <c r="F26" s="16" t="s">
        <v>67</v>
      </c>
      <c r="G26" s="34">
        <f>SUM(G14:G25)</f>
        <v>0</v>
      </c>
      <c r="H26" s="11"/>
      <c r="I26" s="11"/>
      <c r="J26" s="11"/>
      <c r="O26" s="11"/>
      <c r="P26" s="11"/>
    </row>
    <row r="27" spans="1:16" ht="17.25" hidden="1" customHeight="1" thickBot="1" x14ac:dyDescent="0.25">
      <c r="A27" s="16"/>
      <c r="B27" s="16"/>
      <c r="C27" s="16"/>
      <c r="D27" s="16"/>
      <c r="E27" s="16"/>
      <c r="F27" s="16" t="s">
        <v>67</v>
      </c>
      <c r="G27" s="16"/>
      <c r="H27" s="11"/>
      <c r="I27" s="11"/>
      <c r="J27" s="11"/>
      <c r="O27" s="11"/>
      <c r="P27" s="11"/>
    </row>
    <row r="28" spans="1:16" ht="17.25" customHeight="1" x14ac:dyDescent="0.25">
      <c r="A28" s="16"/>
      <c r="B28" s="16"/>
      <c r="C28" s="16"/>
      <c r="D28" s="16"/>
      <c r="E28" s="16"/>
      <c r="F28" s="16" t="s">
        <v>68</v>
      </c>
      <c r="G28" s="34">
        <f>G26/12</f>
        <v>0</v>
      </c>
      <c r="H28" s="11"/>
      <c r="I28" s="11"/>
      <c r="J28" s="11"/>
      <c r="O28" s="11"/>
      <c r="P28" s="11"/>
    </row>
    <row r="29" spans="1:16" ht="17.25" customHeight="1" x14ac:dyDescent="0.25">
      <c r="A29" s="67"/>
      <c r="P29" s="11"/>
    </row>
    <row r="30" spans="1:16" ht="20.45" customHeight="1" x14ac:dyDescent="0.25">
      <c r="A30" s="64" t="s">
        <v>50</v>
      </c>
      <c r="P30" s="11"/>
    </row>
    <row r="31" spans="1:16" ht="9" customHeight="1" x14ac:dyDescent="0.25">
      <c r="A31" s="64"/>
      <c r="P31" s="11"/>
    </row>
    <row r="32" spans="1:16" ht="16.5" customHeight="1" x14ac:dyDescent="0.25">
      <c r="A32" s="36" t="s">
        <v>78</v>
      </c>
      <c r="B32" s="36"/>
      <c r="C32" s="36"/>
      <c r="D32" s="36"/>
      <c r="E32" s="36"/>
      <c r="F32" s="74"/>
      <c r="G32" s="74"/>
      <c r="P32" s="11"/>
    </row>
    <row r="33" spans="1:16" ht="16.5" customHeight="1" x14ac:dyDescent="0.25">
      <c r="A33" s="36"/>
      <c r="B33" s="36"/>
      <c r="C33" s="36"/>
      <c r="D33" s="36"/>
      <c r="E33" s="36"/>
      <c r="F33" s="74"/>
      <c r="G33" s="74"/>
      <c r="P33" s="11"/>
    </row>
    <row r="34" spans="1:16" ht="16.5" customHeight="1" x14ac:dyDescent="0.25">
      <c r="A34" s="64"/>
      <c r="P34" s="11"/>
    </row>
    <row r="35" spans="1:16" ht="20.45" customHeight="1" x14ac:dyDescent="0.25">
      <c r="A35" s="64" t="s">
        <v>79</v>
      </c>
      <c r="P35" s="11"/>
    </row>
    <row r="36" spans="1:16" ht="9" customHeight="1" x14ac:dyDescent="0.25">
      <c r="A36" s="64"/>
      <c r="P36" s="11"/>
    </row>
    <row r="37" spans="1:16" ht="21" customHeight="1" x14ac:dyDescent="0.25">
      <c r="A37" s="41"/>
      <c r="B37" s="41"/>
      <c r="C37" s="42"/>
      <c r="D37" s="42"/>
      <c r="E37" s="43"/>
      <c r="F37" s="44" t="s">
        <v>71</v>
      </c>
      <c r="G37" s="44" t="s">
        <v>70</v>
      </c>
      <c r="P37" s="11"/>
    </row>
    <row r="38" spans="1:16" ht="17.25" customHeight="1" x14ac:dyDescent="0.25">
      <c r="A38" s="51" t="s">
        <v>74</v>
      </c>
      <c r="B38" s="52"/>
      <c r="C38" s="52"/>
      <c r="D38" s="52"/>
      <c r="E38" s="53"/>
      <c r="F38" s="68">
        <f>IF($F$32&lt;10,$F$32,10)</f>
        <v>0</v>
      </c>
      <c r="G38" s="45">
        <f>$G$28*(1/4)*F38</f>
        <v>0</v>
      </c>
      <c r="P38" s="11"/>
    </row>
    <row r="39" spans="1:16" ht="17.25" customHeight="1" x14ac:dyDescent="0.25">
      <c r="A39" s="54" t="s">
        <v>75</v>
      </c>
      <c r="B39" s="55"/>
      <c r="C39" s="55"/>
      <c r="D39" s="55"/>
      <c r="E39" s="56"/>
      <c r="F39" s="69">
        <f>IF($F$32&lt;=10,0,IF(AND($F$32&gt;10,$F$32&lt;=15),$F$32-10,5))</f>
        <v>0</v>
      </c>
      <c r="G39" s="46">
        <f>$G$28*(2/5)*F39</f>
        <v>0</v>
      </c>
      <c r="P39" s="11"/>
    </row>
    <row r="40" spans="1:16" ht="17.25" customHeight="1" x14ac:dyDescent="0.25">
      <c r="A40" s="54" t="s">
        <v>76</v>
      </c>
      <c r="B40" s="55"/>
      <c r="C40" s="55"/>
      <c r="D40" s="55"/>
      <c r="E40" s="56"/>
      <c r="F40" s="69">
        <f>IF($F$32&lt;=15,0,IF(AND($F$32&gt;15,$F$32&lt;=20),$F$32-15,5))</f>
        <v>0</v>
      </c>
      <c r="G40" s="46">
        <f>$G$28*(1/2)*F40</f>
        <v>0</v>
      </c>
      <c r="P40" s="11"/>
    </row>
    <row r="41" spans="1:16" ht="17.25" customHeight="1" thickBot="1" x14ac:dyDescent="0.3">
      <c r="A41" s="57" t="s">
        <v>77</v>
      </c>
      <c r="B41" s="58"/>
      <c r="C41" s="58"/>
      <c r="D41" s="58"/>
      <c r="E41" s="59"/>
      <c r="F41" s="69">
        <f>IF($F$32&lt;=20,0,IF(AND($F$32&gt;20,$F$32&lt;=24),$F$32-20,4))</f>
        <v>0</v>
      </c>
      <c r="G41" s="46">
        <f>$G$28*(3/5)*F41</f>
        <v>0</v>
      </c>
      <c r="P41" s="11"/>
    </row>
    <row r="42" spans="1:16" ht="17.25" customHeight="1" thickTop="1" x14ac:dyDescent="0.25">
      <c r="A42" s="48" t="s">
        <v>66</v>
      </c>
      <c r="B42" s="49"/>
      <c r="C42" s="49"/>
      <c r="D42" s="49"/>
      <c r="E42" s="50"/>
      <c r="F42" s="47">
        <f>SUM(F38:F41)</f>
        <v>0</v>
      </c>
      <c r="G42" s="60">
        <f>SUM(G38:G41)</f>
        <v>0</v>
      </c>
      <c r="P42" s="11"/>
    </row>
    <row r="43" spans="1:16" ht="17.25" customHeight="1" thickBot="1" x14ac:dyDescent="0.3">
      <c r="A43" s="38"/>
      <c r="B43" s="20"/>
      <c r="C43" s="19"/>
      <c r="D43" s="19"/>
      <c r="E43" s="70"/>
      <c r="F43" s="39"/>
      <c r="G43" s="37"/>
      <c r="P43" s="11"/>
    </row>
    <row r="44" spans="1:16" ht="31.5" customHeight="1" thickTop="1" thickBot="1" x14ac:dyDescent="0.3">
      <c r="A44" s="40" t="s">
        <v>72</v>
      </c>
      <c r="B44" s="40"/>
      <c r="C44" s="40"/>
      <c r="D44" s="40"/>
      <c r="E44" s="40"/>
      <c r="F44" s="40"/>
      <c r="G44" s="63">
        <f>G42</f>
        <v>0</v>
      </c>
      <c r="P44" s="11"/>
    </row>
    <row r="45" spans="1:16" ht="9" customHeight="1" thickTop="1" thickBot="1" x14ac:dyDescent="0.3">
      <c r="A45" s="62"/>
      <c r="B45" s="62"/>
      <c r="C45" s="62"/>
      <c r="D45" s="62"/>
      <c r="E45" s="62"/>
      <c r="F45" s="62"/>
      <c r="G45" s="61"/>
      <c r="P45" s="11"/>
    </row>
    <row r="46" spans="1:16" ht="31.5" customHeight="1" thickTop="1" thickBot="1" x14ac:dyDescent="0.3">
      <c r="A46" s="35" t="s">
        <v>73</v>
      </c>
      <c r="B46" s="35"/>
      <c r="C46" s="35"/>
      <c r="D46" s="35"/>
      <c r="E46" s="35"/>
      <c r="F46" s="35"/>
      <c r="G46" s="63">
        <f>G28*F42</f>
        <v>0</v>
      </c>
      <c r="P46" s="11"/>
    </row>
    <row r="47" spans="1:16" ht="9" customHeight="1" thickTop="1" x14ac:dyDescent="0.25">
      <c r="P47" s="11"/>
    </row>
    <row r="48" spans="1:16" ht="27.75" customHeight="1" x14ac:dyDescent="0.25">
      <c r="B48" s="18"/>
      <c r="C48" s="19"/>
      <c r="D48" s="19"/>
      <c r="E48" s="19"/>
      <c r="F48" s="20"/>
      <c r="G48" s="20"/>
      <c r="P48" s="11"/>
    </row>
    <row r="49" spans="16:16" ht="20.45" customHeight="1" x14ac:dyDescent="0.25">
      <c r="P49" s="11"/>
    </row>
    <row r="50" spans="16:16" ht="20.45" customHeight="1" x14ac:dyDescent="0.25">
      <c r="P50" s="11"/>
    </row>
    <row r="51" spans="16:16" ht="20.45" customHeight="1" x14ac:dyDescent="0.25">
      <c r="P51" s="11"/>
    </row>
    <row r="54" spans="16:16" ht="16.5" x14ac:dyDescent="0.25"/>
  </sheetData>
  <sheetProtection sheet="1" selectLockedCells="1"/>
  <mergeCells count="13">
    <mergeCell ref="A32:E33"/>
    <mergeCell ref="F32:G33"/>
    <mergeCell ref="A46:F46"/>
    <mergeCell ref="A44:F44"/>
    <mergeCell ref="A38:E38"/>
    <mergeCell ref="A39:E39"/>
    <mergeCell ref="A40:E40"/>
    <mergeCell ref="A41:E41"/>
    <mergeCell ref="A42:E42"/>
    <mergeCell ref="A6:D6"/>
    <mergeCell ref="A8:D8"/>
    <mergeCell ref="E6:G6"/>
    <mergeCell ref="E8:G8"/>
  </mergeCells>
  <dataValidations count="1">
    <dataValidation type="decimal" errorStyle="warning" allowBlank="1" showInputMessage="1" showErrorMessage="1" errorTitle="Nb heures hebdo" error="Etes-vous certain que le nombre d'heures est supérieur à 35 heures par semaine ?" promptTitle="Nb heures hebdo" prompt="Indiquer le nombre d'heures hebdomadaire effectuées" sqref="F14:F25" xr:uid="{4EE5AD02-83E5-4901-9A80-F737638E7888}">
      <formula1>0</formula1>
      <formula2>35</formula2>
    </dataValidation>
  </dataValidations>
  <printOptions horizontalCentered="1"/>
  <pageMargins left="0.31496062992125984" right="0.31496062992125984" top="0.35433070866141736" bottom="0.39370078740157483" header="0.31496062992125984" footer="0.31496062992125984"/>
  <pageSetup paperSize="9" orientation="portrait" cellComments="asDisplayed" r:id="rId1"/>
  <ignoredErrors>
    <ignoredError sqref="G14 G15:G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09BC-7B1A-4E46-B39C-E12639D5B2CF}">
  <dimension ref="A1:E11"/>
  <sheetViews>
    <sheetView workbookViewId="0">
      <selection activeCell="I21" sqref="I21"/>
    </sheetView>
  </sheetViews>
  <sheetFormatPr baseColWidth="10" defaultRowHeight="14.25" x14ac:dyDescent="0.25"/>
  <cols>
    <col min="1" max="1" width="15.85546875" style="22" customWidth="1"/>
    <col min="2" max="3" width="11.85546875" style="22" bestFit="1" customWidth="1"/>
    <col min="4" max="5" width="11.5703125" style="22" bestFit="1" customWidth="1"/>
    <col min="6" max="16384" width="11.42578125" style="22"/>
  </cols>
  <sheetData>
    <row r="1" spans="1:5" ht="20.25" x14ac:dyDescent="0.35">
      <c r="A1" s="25" t="s">
        <v>56</v>
      </c>
      <c r="B1" s="25"/>
      <c r="C1" s="25"/>
      <c r="D1" s="25"/>
      <c r="E1" s="25"/>
    </row>
    <row r="4" spans="1:5" x14ac:dyDescent="0.25">
      <c r="A4" s="23" t="s">
        <v>59</v>
      </c>
      <c r="B4" s="23" t="s">
        <v>57</v>
      </c>
      <c r="C4" s="23" t="s">
        <v>58</v>
      </c>
      <c r="D4" s="23" t="s">
        <v>54</v>
      </c>
      <c r="E4" s="23" t="s">
        <v>55</v>
      </c>
    </row>
    <row r="5" spans="1:5" x14ac:dyDescent="0.25">
      <c r="A5" s="23" t="e">
        <f t="shared" ref="A5:A11" si="0">IF(AND(Date_naissance&gt;=B5,Date_naissance&lt;=C5),"Oui","")</f>
        <v>#NAME?</v>
      </c>
      <c r="B5" s="24">
        <v>18264</v>
      </c>
      <c r="C5" s="24">
        <v>23376</v>
      </c>
      <c r="D5" s="23">
        <v>62</v>
      </c>
      <c r="E5" s="23">
        <v>9</v>
      </c>
    </row>
    <row r="6" spans="1:5" x14ac:dyDescent="0.25">
      <c r="A6" s="23" t="e">
        <f t="shared" si="0"/>
        <v>#NAME?</v>
      </c>
      <c r="B6" s="24">
        <v>23377</v>
      </c>
      <c r="C6" s="24">
        <v>23832</v>
      </c>
      <c r="D6" s="23">
        <v>62</v>
      </c>
      <c r="E6" s="23">
        <v>9</v>
      </c>
    </row>
    <row r="7" spans="1:5" x14ac:dyDescent="0.25">
      <c r="A7" s="23" t="e">
        <f t="shared" si="0"/>
        <v>#NAME?</v>
      </c>
      <c r="B7" s="24">
        <v>23833</v>
      </c>
      <c r="C7" s="24">
        <v>24107</v>
      </c>
      <c r="D7" s="23">
        <v>63</v>
      </c>
      <c r="E7" s="23">
        <v>0</v>
      </c>
    </row>
    <row r="8" spans="1:5" x14ac:dyDescent="0.25">
      <c r="A8" s="23" t="e">
        <f t="shared" si="0"/>
        <v>#NAME?</v>
      </c>
      <c r="B8" s="24">
        <v>24108</v>
      </c>
      <c r="C8" s="24">
        <v>24472</v>
      </c>
      <c r="D8" s="23">
        <v>63</v>
      </c>
      <c r="E8" s="23">
        <v>3</v>
      </c>
    </row>
    <row r="9" spans="1:5" x14ac:dyDescent="0.25">
      <c r="A9" s="23" t="e">
        <f t="shared" si="0"/>
        <v>#NAME?</v>
      </c>
      <c r="B9" s="24">
        <v>24473</v>
      </c>
      <c r="C9" s="24">
        <v>24837</v>
      </c>
      <c r="D9" s="23">
        <v>63</v>
      </c>
      <c r="E9" s="23">
        <v>6</v>
      </c>
    </row>
    <row r="10" spans="1:5" x14ac:dyDescent="0.25">
      <c r="A10" s="23" t="e">
        <f t="shared" si="0"/>
        <v>#NAME?</v>
      </c>
      <c r="B10" s="24">
        <v>24838</v>
      </c>
      <c r="C10" s="24">
        <v>25203</v>
      </c>
      <c r="D10" s="23">
        <v>63</v>
      </c>
      <c r="E10" s="23">
        <v>9</v>
      </c>
    </row>
    <row r="11" spans="1:5" x14ac:dyDescent="0.25">
      <c r="A11" s="23" t="e">
        <f t="shared" si="0"/>
        <v>#NAME?</v>
      </c>
      <c r="B11" s="24">
        <v>25204</v>
      </c>
      <c r="C11" s="24">
        <v>25568</v>
      </c>
      <c r="D11" s="23">
        <v>64</v>
      </c>
      <c r="E11" s="23">
        <v>0</v>
      </c>
    </row>
  </sheetData>
  <sheetProtection sheet="1" objects="1" scenarios="1" select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0F95-28A4-43EF-8B9D-2191A63503DC}">
  <dimension ref="B1:B3"/>
  <sheetViews>
    <sheetView workbookViewId="0">
      <selection activeCell="F14" sqref="F14"/>
    </sheetView>
  </sheetViews>
  <sheetFormatPr baseColWidth="10" defaultRowHeight="15" x14ac:dyDescent="0.25"/>
  <cols>
    <col min="2" max="2" width="11.5703125" customWidth="1"/>
  </cols>
  <sheetData>
    <row r="1" spans="2:2" x14ac:dyDescent="0.25">
      <c r="B1" t="s">
        <v>53</v>
      </c>
    </row>
    <row r="2" spans="2:2" x14ac:dyDescent="0.25">
      <c r="B2" t="s">
        <v>51</v>
      </c>
    </row>
    <row r="3" spans="2:2" x14ac:dyDescent="0.25">
      <c r="B3" t="s">
        <v>52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26FF-17DA-429A-8B50-542F6A297ADB}">
  <sheetPr codeName="Feuil2"/>
  <dimension ref="A4:K116"/>
  <sheetViews>
    <sheetView workbookViewId="0">
      <selection activeCell="M1" sqref="M1:P1048576"/>
    </sheetView>
  </sheetViews>
  <sheetFormatPr baseColWidth="10" defaultColWidth="11.5703125" defaultRowHeight="12.75" x14ac:dyDescent="0.25"/>
  <cols>
    <col min="1" max="1" width="16.7109375" style="4" customWidth="1"/>
    <col min="2" max="2" width="11.28515625" style="4" customWidth="1"/>
    <col min="3" max="16384" width="11.5703125" style="4"/>
  </cols>
  <sheetData>
    <row r="4" spans="1:11" s="5" customFormat="1" ht="38.25" x14ac:dyDescent="0.25">
      <c r="A4" s="6" t="s">
        <v>2</v>
      </c>
      <c r="B4" s="6" t="s">
        <v>18</v>
      </c>
      <c r="F4" s="5" t="s">
        <v>16</v>
      </c>
      <c r="G4" s="5" t="s">
        <v>17</v>
      </c>
      <c r="I4" s="7"/>
      <c r="J4" s="8" t="s">
        <v>14</v>
      </c>
      <c r="K4" s="8" t="s">
        <v>15</v>
      </c>
    </row>
    <row r="5" spans="1:11" ht="15" customHeight="1" x14ac:dyDescent="0.25">
      <c r="A5" s="7" t="s">
        <v>3</v>
      </c>
      <c r="B5" s="7">
        <v>1</v>
      </c>
      <c r="D5" s="4" t="s">
        <v>3</v>
      </c>
      <c r="F5" s="4">
        <v>0</v>
      </c>
      <c r="I5" s="7" t="s">
        <v>19</v>
      </c>
      <c r="J5" s="7" t="e">
        <f>INDEX($D$5:$D$53,MATCH(#REF!,'Table indiciaire C1'!$F$5:$F$54,0),1)</f>
        <v>#REF!</v>
      </c>
      <c r="K5" s="7" t="e">
        <f>INDEX($D$5:$D$53,MATCH('Services privés'!#REF!,'Table indiciaire C1'!$F$5:$F$54,0),1)</f>
        <v>#REF!</v>
      </c>
    </row>
    <row r="6" spans="1:11" ht="15" customHeight="1" x14ac:dyDescent="0.25">
      <c r="A6" s="7" t="s">
        <v>4</v>
      </c>
      <c r="B6" s="7">
        <v>1</v>
      </c>
      <c r="D6" s="4" t="s">
        <v>4</v>
      </c>
      <c r="E6" s="4">
        <v>1</v>
      </c>
      <c r="F6" s="4">
        <f>E6</f>
        <v>1</v>
      </c>
      <c r="I6" s="31" t="s">
        <v>20</v>
      </c>
      <c r="J6" s="7" t="e">
        <f>INDEX($G$5:$G$53,MATCH(#REF!,'Table indiciaire C1'!$F$5:$F$54,0),1)</f>
        <v>#REF!</v>
      </c>
      <c r="K6" s="7" t="e">
        <f>INDEX($G$5:$G$53,MATCH('Services privés'!#REF!,'Table indiciaire C1'!$F$5:$F$54,0),1)</f>
        <v>#REF!</v>
      </c>
    </row>
    <row r="7" spans="1:11" ht="15" customHeight="1" x14ac:dyDescent="0.25">
      <c r="A7" s="7" t="s">
        <v>5</v>
      </c>
      <c r="B7" s="7">
        <v>1</v>
      </c>
      <c r="D7" s="4" t="s">
        <v>5</v>
      </c>
      <c r="E7" s="4">
        <v>1</v>
      </c>
      <c r="F7" s="4">
        <f>F6+E7</f>
        <v>2</v>
      </c>
      <c r="I7" s="31"/>
      <c r="J7" s="7" t="e">
        <f>IF(J6=0,"",J6)</f>
        <v>#REF!</v>
      </c>
      <c r="K7" s="7" t="e">
        <f>IF(K6=0,"",K6)</f>
        <v>#REF!</v>
      </c>
    </row>
    <row r="8" spans="1:11" ht="15" customHeight="1" x14ac:dyDescent="0.25">
      <c r="A8" s="7" t="s">
        <v>6</v>
      </c>
      <c r="B8" s="7">
        <v>1</v>
      </c>
      <c r="D8" s="4" t="s">
        <v>6</v>
      </c>
      <c r="E8" s="4">
        <v>1</v>
      </c>
      <c r="F8" s="4">
        <f t="shared" ref="F8:F30" si="0">F7+E8</f>
        <v>3</v>
      </c>
    </row>
    <row r="9" spans="1:11" ht="15" customHeight="1" x14ac:dyDescent="0.25">
      <c r="A9" s="7" t="s">
        <v>7</v>
      </c>
      <c r="B9" s="7">
        <v>1</v>
      </c>
      <c r="D9" s="4" t="s">
        <v>7</v>
      </c>
      <c r="E9" s="4">
        <v>1</v>
      </c>
      <c r="F9" s="4">
        <f t="shared" si="0"/>
        <v>4</v>
      </c>
    </row>
    <row r="10" spans="1:11" ht="15" customHeight="1" x14ac:dyDescent="0.25">
      <c r="A10" s="7" t="s">
        <v>8</v>
      </c>
      <c r="B10" s="7">
        <v>1</v>
      </c>
      <c r="D10" s="4" t="s">
        <v>8</v>
      </c>
      <c r="E10" s="4">
        <v>1</v>
      </c>
      <c r="F10" s="4">
        <f t="shared" si="0"/>
        <v>5</v>
      </c>
    </row>
    <row r="11" spans="1:11" ht="15" customHeight="1" x14ac:dyDescent="0.25">
      <c r="A11" s="7" t="s">
        <v>9</v>
      </c>
      <c r="B11" s="7">
        <v>3</v>
      </c>
      <c r="D11" s="4" t="s">
        <v>9</v>
      </c>
      <c r="E11" s="4">
        <v>1</v>
      </c>
      <c r="F11" s="4">
        <f t="shared" si="0"/>
        <v>6</v>
      </c>
    </row>
    <row r="12" spans="1:11" ht="15" customHeight="1" x14ac:dyDescent="0.25">
      <c r="A12" s="7" t="s">
        <v>10</v>
      </c>
      <c r="B12" s="7">
        <v>3</v>
      </c>
      <c r="D12" s="4" t="s">
        <v>9</v>
      </c>
      <c r="E12" s="4">
        <v>1</v>
      </c>
      <c r="F12" s="4">
        <f t="shared" si="0"/>
        <v>7</v>
      </c>
      <c r="G12" s="4" t="s">
        <v>21</v>
      </c>
    </row>
    <row r="13" spans="1:11" ht="15" customHeight="1" x14ac:dyDescent="0.25">
      <c r="A13" s="7" t="s">
        <v>11</v>
      </c>
      <c r="B13" s="7">
        <v>3</v>
      </c>
      <c r="D13" s="4" t="s">
        <v>9</v>
      </c>
      <c r="E13" s="4">
        <v>1</v>
      </c>
      <c r="F13" s="4">
        <f t="shared" si="0"/>
        <v>8</v>
      </c>
      <c r="G13" s="4" t="s">
        <v>22</v>
      </c>
    </row>
    <row r="14" spans="1:11" ht="15" customHeight="1" x14ac:dyDescent="0.25">
      <c r="A14" s="7" t="s">
        <v>12</v>
      </c>
      <c r="B14" s="7">
        <v>4</v>
      </c>
      <c r="D14" s="4" t="s">
        <v>10</v>
      </c>
      <c r="E14" s="4">
        <v>1</v>
      </c>
      <c r="F14" s="4">
        <f t="shared" si="0"/>
        <v>9</v>
      </c>
    </row>
    <row r="15" spans="1:11" ht="15" customHeight="1" x14ac:dyDescent="0.25">
      <c r="A15" s="7" t="s">
        <v>13</v>
      </c>
      <c r="B15" s="7"/>
      <c r="D15" s="4" t="s">
        <v>10</v>
      </c>
      <c r="E15" s="4">
        <v>1</v>
      </c>
      <c r="F15" s="4">
        <f t="shared" si="0"/>
        <v>10</v>
      </c>
      <c r="G15" s="4" t="s">
        <v>21</v>
      </c>
    </row>
    <row r="16" spans="1:11" ht="15" customHeight="1" x14ac:dyDescent="0.25">
      <c r="B16" s="4">
        <f>SUM(B5:B15)</f>
        <v>19</v>
      </c>
      <c r="D16" s="4" t="s">
        <v>10</v>
      </c>
      <c r="E16" s="4">
        <v>1</v>
      </c>
      <c r="F16" s="4">
        <f t="shared" si="0"/>
        <v>11</v>
      </c>
      <c r="G16" s="4" t="s">
        <v>22</v>
      </c>
    </row>
    <row r="17" spans="4:7" ht="15" customHeight="1" x14ac:dyDescent="0.25">
      <c r="D17" s="4" t="s">
        <v>11</v>
      </c>
      <c r="E17" s="4">
        <v>1</v>
      </c>
      <c r="F17" s="4">
        <f t="shared" si="0"/>
        <v>12</v>
      </c>
    </row>
    <row r="18" spans="4:7" ht="15" customHeight="1" x14ac:dyDescent="0.25">
      <c r="D18" s="4" t="s">
        <v>11</v>
      </c>
      <c r="E18" s="4">
        <v>1</v>
      </c>
      <c r="F18" s="4">
        <f t="shared" si="0"/>
        <v>13</v>
      </c>
      <c r="G18" s="4" t="s">
        <v>21</v>
      </c>
    </row>
    <row r="19" spans="4:7" ht="15" customHeight="1" x14ac:dyDescent="0.25">
      <c r="D19" s="4" t="s">
        <v>11</v>
      </c>
      <c r="E19" s="4">
        <v>1</v>
      </c>
      <c r="F19" s="4">
        <f t="shared" si="0"/>
        <v>14</v>
      </c>
      <c r="G19" s="4" t="s">
        <v>22</v>
      </c>
    </row>
    <row r="20" spans="4:7" ht="15" customHeight="1" x14ac:dyDescent="0.25">
      <c r="D20" s="4" t="s">
        <v>12</v>
      </c>
      <c r="E20" s="4">
        <v>1</v>
      </c>
      <c r="F20" s="4">
        <f t="shared" si="0"/>
        <v>15</v>
      </c>
    </row>
    <row r="21" spans="4:7" ht="15" customHeight="1" x14ac:dyDescent="0.25">
      <c r="D21" s="4" t="s">
        <v>12</v>
      </c>
      <c r="E21" s="4">
        <v>1</v>
      </c>
      <c r="F21" s="4">
        <f t="shared" si="0"/>
        <v>16</v>
      </c>
      <c r="G21" s="4" t="s">
        <v>21</v>
      </c>
    </row>
    <row r="22" spans="4:7" ht="15" customHeight="1" x14ac:dyDescent="0.25">
      <c r="D22" s="4" t="s">
        <v>12</v>
      </c>
      <c r="E22" s="4">
        <v>1</v>
      </c>
      <c r="F22" s="4">
        <f t="shared" si="0"/>
        <v>17</v>
      </c>
      <c r="G22" s="4" t="s">
        <v>22</v>
      </c>
    </row>
    <row r="23" spans="4:7" ht="15" customHeight="1" x14ac:dyDescent="0.25">
      <c r="D23" s="4" t="s">
        <v>12</v>
      </c>
      <c r="E23" s="4">
        <v>1</v>
      </c>
      <c r="F23" s="4">
        <f t="shared" si="0"/>
        <v>18</v>
      </c>
      <c r="G23" s="4" t="s">
        <v>23</v>
      </c>
    </row>
    <row r="24" spans="4:7" ht="15" customHeight="1" x14ac:dyDescent="0.25">
      <c r="D24" s="4" t="s">
        <v>13</v>
      </c>
      <c r="E24" s="4">
        <v>1</v>
      </c>
      <c r="F24" s="4">
        <f t="shared" si="0"/>
        <v>19</v>
      </c>
    </row>
    <row r="25" spans="4:7" ht="15" customHeight="1" x14ac:dyDescent="0.25">
      <c r="D25" s="4" t="s">
        <v>13</v>
      </c>
      <c r="E25" s="4">
        <v>1</v>
      </c>
      <c r="F25" s="4">
        <f t="shared" si="0"/>
        <v>20</v>
      </c>
      <c r="G25" s="4" t="s">
        <v>21</v>
      </c>
    </row>
    <row r="26" spans="4:7" ht="15" customHeight="1" x14ac:dyDescent="0.25">
      <c r="D26" s="4" t="s">
        <v>13</v>
      </c>
      <c r="E26" s="4">
        <v>1</v>
      </c>
      <c r="F26" s="4">
        <f t="shared" si="0"/>
        <v>21</v>
      </c>
      <c r="G26" s="4" t="s">
        <v>22</v>
      </c>
    </row>
    <row r="27" spans="4:7" ht="15" customHeight="1" x14ac:dyDescent="0.25">
      <c r="D27" s="4" t="s">
        <v>13</v>
      </c>
      <c r="E27" s="4">
        <v>1</v>
      </c>
      <c r="F27" s="4">
        <f t="shared" si="0"/>
        <v>22</v>
      </c>
      <c r="G27" s="4" t="s">
        <v>23</v>
      </c>
    </row>
    <row r="28" spans="4:7" ht="15" customHeight="1" x14ac:dyDescent="0.25">
      <c r="D28" s="4" t="s">
        <v>13</v>
      </c>
      <c r="E28" s="4">
        <v>1</v>
      </c>
      <c r="F28" s="4">
        <f t="shared" si="0"/>
        <v>23</v>
      </c>
      <c r="G28" s="4" t="s">
        <v>24</v>
      </c>
    </row>
    <row r="29" spans="4:7" ht="15" customHeight="1" x14ac:dyDescent="0.25">
      <c r="D29" s="4" t="s">
        <v>13</v>
      </c>
      <c r="E29" s="4">
        <v>1</v>
      </c>
      <c r="F29" s="4">
        <f t="shared" si="0"/>
        <v>24</v>
      </c>
      <c r="G29" s="4" t="s">
        <v>25</v>
      </c>
    </row>
    <row r="30" spans="4:7" ht="15" customHeight="1" x14ac:dyDescent="0.25">
      <c r="D30" s="4" t="s">
        <v>13</v>
      </c>
      <c r="E30" s="4">
        <v>1</v>
      </c>
      <c r="F30" s="4">
        <f t="shared" si="0"/>
        <v>25</v>
      </c>
      <c r="G30" s="4" t="s">
        <v>26</v>
      </c>
    </row>
    <row r="31" spans="4:7" ht="15" customHeight="1" x14ac:dyDescent="0.25">
      <c r="D31" s="4" t="s">
        <v>13</v>
      </c>
      <c r="E31" s="4">
        <v>1</v>
      </c>
      <c r="F31" s="4">
        <f t="shared" ref="F31:F53" si="1">F30+E31</f>
        <v>26</v>
      </c>
      <c r="G31" s="4" t="s">
        <v>27</v>
      </c>
    </row>
    <row r="32" spans="4:7" ht="15" customHeight="1" x14ac:dyDescent="0.25">
      <c r="D32" s="4" t="s">
        <v>13</v>
      </c>
      <c r="E32" s="4">
        <v>1</v>
      </c>
      <c r="F32" s="4">
        <f t="shared" si="1"/>
        <v>27</v>
      </c>
      <c r="G32" s="4" t="s">
        <v>28</v>
      </c>
    </row>
    <row r="33" spans="4:7" ht="15" customHeight="1" x14ac:dyDescent="0.25">
      <c r="D33" s="4" t="s">
        <v>13</v>
      </c>
      <c r="E33" s="4">
        <v>1</v>
      </c>
      <c r="F33" s="4">
        <f t="shared" si="1"/>
        <v>28</v>
      </c>
      <c r="G33" s="4" t="s">
        <v>29</v>
      </c>
    </row>
    <row r="34" spans="4:7" ht="15" customHeight="1" x14ac:dyDescent="0.25">
      <c r="D34" s="4" t="s">
        <v>13</v>
      </c>
      <c r="E34" s="4">
        <v>1</v>
      </c>
      <c r="F34" s="4">
        <f t="shared" si="1"/>
        <v>29</v>
      </c>
      <c r="G34" s="4" t="s">
        <v>30</v>
      </c>
    </row>
    <row r="35" spans="4:7" ht="15" customHeight="1" x14ac:dyDescent="0.25">
      <c r="D35" s="4" t="s">
        <v>13</v>
      </c>
      <c r="E35" s="4">
        <v>1</v>
      </c>
      <c r="F35" s="4">
        <f t="shared" si="1"/>
        <v>30</v>
      </c>
      <c r="G35" s="4" t="s">
        <v>31</v>
      </c>
    </row>
    <row r="36" spans="4:7" ht="15" customHeight="1" x14ac:dyDescent="0.25">
      <c r="D36" s="4" t="s">
        <v>13</v>
      </c>
      <c r="E36" s="4">
        <v>1</v>
      </c>
      <c r="F36" s="4">
        <f t="shared" si="1"/>
        <v>31</v>
      </c>
      <c r="G36" s="4" t="s">
        <v>32</v>
      </c>
    </row>
    <row r="37" spans="4:7" ht="15" customHeight="1" x14ac:dyDescent="0.25">
      <c r="D37" s="4" t="s">
        <v>13</v>
      </c>
      <c r="E37" s="4">
        <v>1</v>
      </c>
      <c r="F37" s="4">
        <f t="shared" si="1"/>
        <v>32</v>
      </c>
      <c r="G37" s="4" t="s">
        <v>33</v>
      </c>
    </row>
    <row r="38" spans="4:7" ht="15" customHeight="1" x14ac:dyDescent="0.25">
      <c r="D38" s="4" t="s">
        <v>13</v>
      </c>
      <c r="E38" s="4">
        <v>1</v>
      </c>
      <c r="F38" s="4">
        <f t="shared" si="1"/>
        <v>33</v>
      </c>
      <c r="G38" s="4" t="s">
        <v>34</v>
      </c>
    </row>
    <row r="39" spans="4:7" ht="15" customHeight="1" x14ac:dyDescent="0.25">
      <c r="D39" s="4" t="s">
        <v>13</v>
      </c>
      <c r="E39" s="4">
        <v>1</v>
      </c>
      <c r="F39" s="4">
        <f t="shared" si="1"/>
        <v>34</v>
      </c>
      <c r="G39" s="4" t="s">
        <v>35</v>
      </c>
    </row>
    <row r="40" spans="4:7" ht="15" customHeight="1" x14ac:dyDescent="0.25">
      <c r="D40" s="4" t="s">
        <v>13</v>
      </c>
      <c r="E40" s="4">
        <v>1</v>
      </c>
      <c r="F40" s="4">
        <f t="shared" si="1"/>
        <v>35</v>
      </c>
      <c r="G40" s="4" t="s">
        <v>36</v>
      </c>
    </row>
    <row r="41" spans="4:7" ht="15" customHeight="1" x14ac:dyDescent="0.25">
      <c r="D41" s="4" t="s">
        <v>13</v>
      </c>
      <c r="E41" s="4">
        <v>1</v>
      </c>
      <c r="F41" s="4">
        <f t="shared" si="1"/>
        <v>36</v>
      </c>
      <c r="G41" s="4" t="s">
        <v>37</v>
      </c>
    </row>
    <row r="42" spans="4:7" ht="15" customHeight="1" x14ac:dyDescent="0.25">
      <c r="D42" s="4" t="s">
        <v>13</v>
      </c>
      <c r="E42" s="4">
        <v>1</v>
      </c>
      <c r="F42" s="4">
        <f t="shared" si="1"/>
        <v>37</v>
      </c>
      <c r="G42" s="4" t="s">
        <v>38</v>
      </c>
    </row>
    <row r="43" spans="4:7" ht="15" customHeight="1" x14ac:dyDescent="0.25">
      <c r="D43" s="4" t="s">
        <v>13</v>
      </c>
      <c r="E43" s="4">
        <v>1</v>
      </c>
      <c r="F43" s="4">
        <f t="shared" si="1"/>
        <v>38</v>
      </c>
      <c r="G43" s="4" t="s">
        <v>39</v>
      </c>
    </row>
    <row r="44" spans="4:7" ht="15" customHeight="1" x14ac:dyDescent="0.25">
      <c r="D44" s="4" t="s">
        <v>13</v>
      </c>
      <c r="E44" s="4">
        <v>1</v>
      </c>
      <c r="F44" s="4">
        <f t="shared" si="1"/>
        <v>39</v>
      </c>
      <c r="G44" s="4" t="s">
        <v>40</v>
      </c>
    </row>
    <row r="45" spans="4:7" ht="15" customHeight="1" x14ac:dyDescent="0.25">
      <c r="D45" s="4" t="s">
        <v>13</v>
      </c>
      <c r="E45" s="4">
        <v>1</v>
      </c>
      <c r="F45" s="4">
        <f t="shared" si="1"/>
        <v>40</v>
      </c>
      <c r="G45" s="4" t="s">
        <v>41</v>
      </c>
    </row>
    <row r="46" spans="4:7" ht="15" customHeight="1" x14ac:dyDescent="0.25">
      <c r="D46" s="4" t="s">
        <v>13</v>
      </c>
      <c r="E46" s="4">
        <v>1</v>
      </c>
      <c r="F46" s="4">
        <f t="shared" si="1"/>
        <v>41</v>
      </c>
      <c r="G46" s="4" t="s">
        <v>42</v>
      </c>
    </row>
    <row r="47" spans="4:7" ht="15" customHeight="1" x14ac:dyDescent="0.25">
      <c r="D47" s="4" t="s">
        <v>13</v>
      </c>
      <c r="E47" s="4">
        <v>1</v>
      </c>
      <c r="F47" s="4">
        <f t="shared" si="1"/>
        <v>42</v>
      </c>
      <c r="G47" s="4" t="s">
        <v>43</v>
      </c>
    </row>
    <row r="48" spans="4:7" ht="15" customHeight="1" x14ac:dyDescent="0.25">
      <c r="D48" s="4" t="s">
        <v>13</v>
      </c>
      <c r="E48" s="4">
        <v>1</v>
      </c>
      <c r="F48" s="4">
        <f t="shared" si="1"/>
        <v>43</v>
      </c>
      <c r="G48" s="4" t="s">
        <v>44</v>
      </c>
    </row>
    <row r="49" spans="4:7" ht="15" customHeight="1" x14ac:dyDescent="0.25">
      <c r="D49" s="4" t="s">
        <v>13</v>
      </c>
      <c r="E49" s="4">
        <v>1</v>
      </c>
      <c r="F49" s="4">
        <f t="shared" si="1"/>
        <v>44</v>
      </c>
      <c r="G49" s="4" t="s">
        <v>45</v>
      </c>
    </row>
    <row r="50" spans="4:7" ht="15" customHeight="1" x14ac:dyDescent="0.25">
      <c r="D50" s="4" t="s">
        <v>13</v>
      </c>
      <c r="E50" s="4">
        <v>1</v>
      </c>
      <c r="F50" s="4">
        <f t="shared" si="1"/>
        <v>45</v>
      </c>
      <c r="G50" s="4" t="s">
        <v>46</v>
      </c>
    </row>
    <row r="51" spans="4:7" ht="15" customHeight="1" x14ac:dyDescent="0.25">
      <c r="D51" s="4" t="s">
        <v>13</v>
      </c>
      <c r="E51" s="4">
        <v>1</v>
      </c>
      <c r="F51" s="4">
        <f t="shared" si="1"/>
        <v>46</v>
      </c>
      <c r="G51" s="4" t="s">
        <v>47</v>
      </c>
    </row>
    <row r="52" spans="4:7" ht="15" customHeight="1" x14ac:dyDescent="0.25">
      <c r="D52" s="4" t="s">
        <v>13</v>
      </c>
      <c r="E52" s="4">
        <v>1</v>
      </c>
      <c r="F52" s="4">
        <f t="shared" si="1"/>
        <v>47</v>
      </c>
      <c r="G52" s="4" t="s">
        <v>48</v>
      </c>
    </row>
    <row r="53" spans="4:7" ht="15" customHeight="1" x14ac:dyDescent="0.25">
      <c r="D53" s="4" t="s">
        <v>13</v>
      </c>
      <c r="E53" s="4">
        <v>1</v>
      </c>
      <c r="F53" s="4">
        <f t="shared" si="1"/>
        <v>48</v>
      </c>
      <c r="G53" s="4" t="s">
        <v>49</v>
      </c>
    </row>
    <row r="54" spans="4:7" ht="15" customHeight="1" x14ac:dyDescent="0.25">
      <c r="E54" s="4">
        <v>1</v>
      </c>
      <c r="F54" s="4">
        <f t="shared" ref="F54" si="2">F53+E54</f>
        <v>49</v>
      </c>
    </row>
    <row r="55" spans="4:7" ht="15" customHeight="1" x14ac:dyDescent="0.25"/>
    <row r="56" spans="4:7" ht="15" customHeight="1" x14ac:dyDescent="0.25"/>
    <row r="57" spans="4:7" ht="15" customHeight="1" x14ac:dyDescent="0.25"/>
    <row r="58" spans="4:7" ht="15" customHeight="1" x14ac:dyDescent="0.25"/>
    <row r="59" spans="4:7" ht="15" customHeight="1" x14ac:dyDescent="0.25"/>
    <row r="60" spans="4:7" ht="15" customHeight="1" x14ac:dyDescent="0.25"/>
    <row r="61" spans="4:7" ht="15" customHeight="1" x14ac:dyDescent="0.25"/>
    <row r="62" spans="4:7" ht="15" customHeight="1" x14ac:dyDescent="0.25"/>
    <row r="63" spans="4:7" ht="15" customHeight="1" x14ac:dyDescent="0.25"/>
    <row r="64" spans="4:7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</sheetData>
  <sheetProtection algorithmName="SHA-512" hashValue="marlWVF1w7ClytBhhn6JQBCUasslKV+wrX4w+Dy5yO/wonWH+4bwm3wZbO8aw81JV59bvawMU1PUalhCXFFDmg==" saltValue="46tu/X2UX1xvzgf8gOqM+A==" spinCount="100000" sheet="1" objects="1" scenarios="1"/>
  <mergeCells count="1">
    <mergeCell ref="I6:I7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754A-0C39-4797-B741-60C9ACA2DD55}">
  <sheetPr codeName="Feuil3"/>
  <dimension ref="A1:B6"/>
  <sheetViews>
    <sheetView workbookViewId="0">
      <selection activeCell="A4" sqref="A4"/>
    </sheetView>
  </sheetViews>
  <sheetFormatPr baseColWidth="10" defaultRowHeight="15" x14ac:dyDescent="0.25"/>
  <cols>
    <col min="1" max="1" width="11.5703125" style="1"/>
    <col min="2" max="2" width="11.5703125" style="2"/>
  </cols>
  <sheetData>
    <row r="1" spans="1:2" x14ac:dyDescent="0.25">
      <c r="A1" s="3">
        <v>35</v>
      </c>
      <c r="B1" s="2">
        <v>1</v>
      </c>
    </row>
    <row r="2" spans="1:2" x14ac:dyDescent="0.25">
      <c r="A2" s="3">
        <v>20</v>
      </c>
      <c r="B2" s="2">
        <v>0.9</v>
      </c>
    </row>
    <row r="3" spans="1:2" x14ac:dyDescent="0.25">
      <c r="A3" s="3">
        <v>16</v>
      </c>
      <c r="B3" s="2">
        <v>0.8</v>
      </c>
    </row>
    <row r="4" spans="1:2" x14ac:dyDescent="0.25">
      <c r="B4" s="2">
        <v>0.7</v>
      </c>
    </row>
    <row r="5" spans="1:2" x14ac:dyDescent="0.25">
      <c r="B5" s="2">
        <v>0.6</v>
      </c>
    </row>
    <row r="6" spans="1:2" x14ac:dyDescent="0.25">
      <c r="B6" s="2">
        <v>0.5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Services privés</vt:lpstr>
      <vt:lpstr>Age départ retraite</vt:lpstr>
      <vt:lpstr>Liste</vt:lpstr>
      <vt:lpstr>Table indiciaire C1</vt:lpstr>
      <vt:lpstr>Feuil2</vt:lpstr>
      <vt:lpstr>'Services privés'!Impression_des_titres</vt:lpstr>
      <vt:lpstr>NOui_Non</vt:lpstr>
      <vt:lpstr>'Services privés'!Zone_d_impression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PHILIPPON</dc:creator>
  <cp:lastModifiedBy>Marc PHILIPPON</cp:lastModifiedBy>
  <cp:lastPrinted>2026-02-27T16:13:18Z</cp:lastPrinted>
  <dcterms:created xsi:type="dcterms:W3CDTF">2019-09-06T15:39:12Z</dcterms:created>
  <dcterms:modified xsi:type="dcterms:W3CDTF">2026-03-25T17:10:17Z</dcterms:modified>
</cp:coreProperties>
</file>